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üük ja teenindus\Müük\A KLIENDID\RMK\Hanked 2025\Dokumendid saatmiseks\"/>
    </mc:Choice>
  </mc:AlternateContent>
  <xr:revisionPtr revIDLastSave="0" documentId="13_ncr:1_{D43FB347-23BC-4856-A342-7F93C3E3DE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kkumuse maksumuse vorm" sheetId="4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D48" i="4"/>
  <c r="D41" i="4"/>
  <c r="D23" i="4"/>
  <c r="I49" i="4"/>
  <c r="D34" i="4"/>
  <c r="I34" i="4"/>
  <c r="J34" i="4"/>
  <c r="D35" i="4"/>
  <c r="I35" i="4"/>
  <c r="J35" i="4"/>
  <c r="J36" i="4" l="1"/>
  <c r="I47" i="4" l="1"/>
  <c r="J13" i="4"/>
  <c r="G13" i="4"/>
  <c r="I39" i="4" l="1"/>
  <c r="I36" i="4"/>
  <c r="D36" i="4"/>
  <c r="J33" i="4"/>
  <c r="I33" i="4"/>
  <c r="D33" i="4"/>
  <c r="J32" i="4"/>
  <c r="I32" i="4"/>
  <c r="J31" i="4"/>
  <c r="I31" i="4"/>
  <c r="D31" i="4"/>
  <c r="J30" i="4"/>
  <c r="I30" i="4"/>
  <c r="D30" i="4"/>
  <c r="J29" i="4"/>
  <c r="I29" i="4"/>
  <c r="D29" i="4"/>
  <c r="J28" i="4"/>
  <c r="I28" i="4"/>
  <c r="D28" i="4"/>
  <c r="J27" i="4"/>
  <c r="I27" i="4"/>
  <c r="D27" i="4"/>
  <c r="J26" i="4"/>
  <c r="I26" i="4"/>
  <c r="I22" i="4"/>
  <c r="I21" i="4"/>
  <c r="I20" i="4"/>
  <c r="I19" i="4"/>
  <c r="J16" i="4"/>
  <c r="I16" i="4"/>
  <c r="G16" i="4"/>
  <c r="J15" i="4"/>
  <c r="I15" i="4"/>
  <c r="G15" i="4"/>
  <c r="I14" i="4"/>
  <c r="I13" i="4"/>
  <c r="J12" i="4"/>
  <c r="I12" i="4"/>
  <c r="G12" i="4"/>
  <c r="J11" i="4"/>
  <c r="I11" i="4"/>
  <c r="G11" i="4"/>
  <c r="J10" i="4"/>
  <c r="I10" i="4"/>
  <c r="G10" i="4"/>
  <c r="J9" i="4"/>
  <c r="I9" i="4"/>
  <c r="G9" i="4"/>
  <c r="J8" i="4"/>
  <c r="I8" i="4"/>
  <c r="G8" i="4"/>
  <c r="J7" i="4"/>
  <c r="I7" i="4"/>
  <c r="G7" i="4"/>
  <c r="D37" i="4" l="1"/>
  <c r="D17" i="4"/>
  <c r="D50" i="4" l="1"/>
</calcChain>
</file>

<file path=xl/sharedStrings.xml><?xml version="1.0" encoding="utf-8"?>
<sst xmlns="http://schemas.openxmlformats.org/spreadsheetml/2006/main" count="142" uniqueCount="97">
  <si>
    <t>Ühik</t>
  </si>
  <si>
    <t>Kaup</t>
  </si>
  <si>
    <t>Puhastus ja hooldusained</t>
  </si>
  <si>
    <t>Üldpuhastusaine, neutraalne, 1 l pakend</t>
  </si>
  <si>
    <t>Üldpuhastusaine, nõrgalt leeliseline, 1 l pakend</t>
  </si>
  <si>
    <t>Puhastusaine põrandatele, 1 l pakend</t>
  </si>
  <si>
    <t>Sanitaarpindade ja portselani puhastusaine, happeline,  1 l pakend</t>
  </si>
  <si>
    <t>Puhastusaine looduslike materjalide hooldamiseks, 1 l pakend</t>
  </si>
  <si>
    <t>Nõudepesuaine käsitsi pesuks, 1 l pakend</t>
  </si>
  <si>
    <t>Pesuaine tekstiilipesuks 1 l pakend</t>
  </si>
  <si>
    <t>Kaubagrupi "Puhastus ja hooldusained" maksumus</t>
  </si>
  <si>
    <t>Hügieenitarbed</t>
  </si>
  <si>
    <t>Kaubagrupi "Hügieenitarbed" maksumus</t>
  </si>
  <si>
    <t>Valge vedelseep, 5 l pakend</t>
  </si>
  <si>
    <t>Valge dušiseep, 5 l pakend</t>
  </si>
  <si>
    <t>pakk</t>
  </si>
  <si>
    <t>rull</t>
  </si>
  <si>
    <t>Kaubagrupi "Koristustarvikud" maksumus</t>
  </si>
  <si>
    <t>Koristustarvikud</t>
  </si>
  <si>
    <t xml:space="preserve">Mikrokiud rätikud, erinevad värvid,  </t>
  </si>
  <si>
    <t xml:space="preserve">Mikrokiud klaasirätik </t>
  </si>
  <si>
    <t>Allahindlusprotsent kaubale</t>
  </si>
  <si>
    <t>leht</t>
  </si>
  <si>
    <t>paki/rulli hind</t>
  </si>
  <si>
    <t>Lehträtikud 2 x, Z-Fold, tselluloos; lehe mõõtmed ca 22 x 24 cm</t>
  </si>
  <si>
    <t>Lehträtikud 2 x, Z-Fold, loodusvalge; lehe mõõtmed ca 21 x 24 cm</t>
  </si>
  <si>
    <t>Rullrätikud 2x, hülsiga, laius ca 22 cm ja diam ca 13 cm</t>
  </si>
  <si>
    <t>Rullrätikud 2x, hülsita, laius ca 22 cm ja diam ca 13 cm</t>
  </si>
  <si>
    <t>WC paber 2x, laius ca 9 cm ja diam ca 19 cm</t>
  </si>
  <si>
    <t>Prügikotid 28 l, kile paksus 0,014; mõõtmed ca 57 x 52 cm</t>
  </si>
  <si>
    <t>Prügikotid 30 l, kile paksus 0,03; mõõtmed ca 58 x 56 cm</t>
  </si>
  <si>
    <t>meeter</t>
  </si>
  <si>
    <t xml:space="preserve">lehtede/tükkide/meeter arv pakis/rullis </t>
  </si>
  <si>
    <t>Vedelseep, mis mahub TORK seebihoidikusse, 1 l pakend</t>
  </si>
  <si>
    <t>liiter</t>
  </si>
  <si>
    <t>tükk</t>
  </si>
  <si>
    <t>%</t>
  </si>
  <si>
    <t>WC paber 3x, laius ca 9 cm ja diam ca 12 cm</t>
  </si>
  <si>
    <t xml:space="preserve">Prügikotid 75 l, kile paksus 0,40 mõõtmed ca 65 x 100 cm </t>
  </si>
  <si>
    <t>Toote maksimaalne doseering (1:n, kirjutada lahtrisse n väärtus)</t>
  </si>
  <si>
    <t>Klaasi, peeglite puhastusaine, 5 l pakend</t>
  </si>
  <si>
    <t>Vahuseep, mis mahub Katrin seebihoidikusse, 0,5 l pakend</t>
  </si>
  <si>
    <t>Prügikotid Longopac mini standart</t>
  </si>
  <si>
    <t>Sanitaarruumide puhastusaine happe- ja kloorivaba,  1 l pakend</t>
  </si>
  <si>
    <t xml:space="preserve">Prügikotid 150 l, kile paksus 0,50 mõõtmed ca 75 x 120 cm </t>
  </si>
  <si>
    <t>Nõudepesumasina tabletid</t>
  </si>
  <si>
    <t>Nõudepesumasina puhastusaine</t>
  </si>
  <si>
    <t>Kohvimasina puhastustabletid</t>
  </si>
  <si>
    <t>Jura kohvimasina veefilter (Claris Smart+)</t>
  </si>
  <si>
    <t>Jura kohvimasina veefilter (Claris Pro Smart+)</t>
  </si>
  <si>
    <t>PAKKUMUSE MAKSUMUSE VORM</t>
  </si>
  <si>
    <t>Pakkuja täidab kollasega märgitud lahtrid!</t>
  </si>
  <si>
    <t>Ühe (1) ühiku hind, EUR km-ta</t>
  </si>
  <si>
    <t>Jrk nr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</si>
  <si>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</si>
  <si>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</si>
  <si>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</si>
  <si>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</si>
  <si>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</si>
  <si>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</si>
  <si>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</si>
  <si>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</si>
  <si>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</si>
  <si>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</si>
  <si>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</si>
  <si>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</si>
  <si>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</si>
  <si>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</si>
  <si>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</si>
  <si>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</si>
  <si>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</si>
  <si>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</si>
  <si>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</si>
  <si>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</si>
  <si>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</si>
  <si>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</si>
  <si>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</si>
  <si>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</si>
  <si>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</si>
  <si>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</si>
  <si>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4.2</t>
  </si>
  <si>
    <t>5.1</t>
  </si>
  <si>
    <t>5.2</t>
  </si>
  <si>
    <t>5.3</t>
  </si>
  <si>
    <t>5.4</t>
  </si>
  <si>
    <t>5.5</t>
  </si>
  <si>
    <t>1/2 liiter</t>
  </si>
  <si>
    <t>Kogumaksumus, EUR km-ta</t>
  </si>
  <si>
    <t>&lt;-Sisesta maksumus RHR-i</t>
  </si>
  <si>
    <t>Kaubagrupi "Koristustarvikud (pehme paber ja prügikotid)" maksumus</t>
  </si>
  <si>
    <t>Maksimaalse doseeringuga kasutusse võetava toote ühe (1) ühiku hind, EUR km-ta</t>
  </si>
  <si>
    <t>Hooldusained (kohvimasin ja nõudepesumasin)</t>
  </si>
  <si>
    <t>Kaubagrupi "Hooldusained" maksumus</t>
  </si>
  <si>
    <t>&lt;- Sisesta % RHRi</t>
  </si>
  <si>
    <r>
      <t xml:space="preserve">Valmislahus </t>
    </r>
    <r>
      <rPr>
        <sz val="10"/>
        <color rgb="FFFF0000"/>
        <rFont val="Tahoma"/>
        <family val="2"/>
        <charset val="186"/>
      </rPr>
      <t>(pritspudel)</t>
    </r>
    <r>
      <rPr>
        <sz val="10"/>
        <color theme="1"/>
        <rFont val="Tahoma"/>
        <family val="2"/>
        <charset val="186"/>
      </rPr>
      <t xml:space="preserve"> klaasi, peeglite puhastusaine, 1 l pakend</t>
    </r>
  </si>
  <si>
    <t>*Mõõtude tolerants +/- 5%.</t>
  </si>
  <si>
    <r>
      <t>Koristustarvikud (pehme paber ja prügikotid)</t>
    </r>
    <r>
      <rPr>
        <b/>
        <sz val="10"/>
        <color rgb="FFFF0000"/>
        <rFont val="Tahoma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</si>
</sst>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10"/>
      <color rgb="FF000000"/>
      <name val="Tahoma"/>
      <family val="2"/>
      <charset val="186"/>
    </font>
    <font>
      <b/>
      <u/>
      <sz val="10"/>
      <color theme="1"/>
      <name val="Tahoma"/>
      <family val="2"/>
      <charset val="186"/>
    </font>
    <font>
      <i/>
      <sz val="10"/>
      <color rgb="FFFF0000"/>
      <name val="Tahoma"/>
      <family val="2"/>
      <charset val="186"/>
    </font>
    <font>
      <sz val="8"/>
      <name val="Calibri"/>
      <family val="2"/>
      <charset val="186"/>
      <scheme val="minor"/>
    </font>
    <font>
      <b/>
      <i/>
      <sz val="10"/>
      <color rgb="FFFF0000"/>
      <name val="Tahoma"/>
      <family val="2"/>
      <charset val="186"/>
    </font>
    <font>
      <i/>
      <sz val="10"/>
      <name val="Tahoma"/>
      <family val="2"/>
      <charset val="186"/>
    </font>
    <font>
      <b/>
      <sz val="10"/>
      <color rgb="FFFF0000"/>
      <name val="Tahom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5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quotePrefix="1" applyFont="1"/>
    <xf numFmtId="165" fontId="4" fillId="2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1" fontId="3" fillId="2" borderId="2" xfId="0" applyNumberFormat="1" applyFont="1" applyFill="1" applyBorder="1" applyProtection="1">
      <protection locked="0"/>
    </xf>
    <xf numFmtId="165" fontId="4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0" fontId="10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8" fillId="0" borderId="6" xfId="0" applyFont="1" applyBorder="1" applyAlignment="1">
      <alignment horizontal="right" vertical="center" wrapText="1"/>
    </xf>
    <xf numFmtId="165" fontId="4" fillId="2" borderId="6" xfId="0" applyNumberFormat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65" fontId="7" fillId="5" borderId="2" xfId="1" applyNumberFormat="1" applyFont="1" applyFill="1" applyBorder="1" applyAlignment="1" applyProtection="1"/>
    <xf numFmtId="165" fontId="7" fillId="5" borderId="5" xfId="1" applyNumberFormat="1" applyFont="1" applyFill="1" applyBorder="1" applyAlignment="1" applyProtection="1"/>
    <xf numFmtId="165" fontId="7" fillId="4" borderId="2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5" fontId="7" fillId="5" borderId="5" xfId="1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wrapText="1"/>
    </xf>
    <xf numFmtId="2" fontId="3" fillId="2" borderId="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53"/>
  <sheetViews>
    <sheetView showGridLines="0" tabSelected="1" topLeftCell="A6" workbookViewId="0">
      <selection activeCell="H33" sqref="H33"/>
    </sheetView>
  </sheetViews>
  <sheetFormatPr defaultColWidth="9.109375" defaultRowHeight="13.2" x14ac:dyDescent="0.25"/>
  <cols>
    <col min="1" max="1" width="3.44140625" style="2" customWidth="1"/>
    <col min="2" max="2" width="7.109375" style="2" customWidth="1"/>
    <col min="3" max="3" width="67.6640625" style="2" bestFit="1" customWidth="1"/>
    <col min="4" max="4" width="20.44140625" style="2" customWidth="1"/>
    <col min="5" max="5" width="9.109375" style="2"/>
    <col min="6" max="6" width="24.6640625" style="2" customWidth="1"/>
    <col min="7" max="7" width="9.109375" style="4"/>
    <col min="8" max="8" width="23.5546875" style="4" bestFit="1" customWidth="1"/>
    <col min="9" max="9" width="27.33203125" style="2" bestFit="1" customWidth="1"/>
    <col min="10" max="10" width="36.6640625" style="2" bestFit="1" customWidth="1"/>
    <col min="11" max="16384" width="9.109375" style="2"/>
  </cols>
  <sheetData>
    <row r="2" spans="2:10" x14ac:dyDescent="0.25">
      <c r="B2" s="14" t="s">
        <v>50</v>
      </c>
    </row>
    <row r="3" spans="2:10" x14ac:dyDescent="0.25">
      <c r="B3" s="15" t="s">
        <v>51</v>
      </c>
    </row>
    <row r="5" spans="2:10" ht="52.5" customHeight="1" x14ac:dyDescent="0.25">
      <c r="B5" s="18" t="s">
        <v>53</v>
      </c>
      <c r="C5" s="18" t="s">
        <v>1</v>
      </c>
      <c r="D5" s="17" t="s">
        <v>52</v>
      </c>
      <c r="E5" s="18" t="s">
        <v>0</v>
      </c>
      <c r="F5" s="17" t="s">
        <v>39</v>
      </c>
      <c r="G5" s="43" t="s">
        <v>90</v>
      </c>
      <c r="H5" s="43"/>
    </row>
    <row r="6" spans="2:10" x14ac:dyDescent="0.25">
      <c r="B6" s="22">
        <v>1</v>
      </c>
      <c r="C6" s="44" t="s">
        <v>2</v>
      </c>
      <c r="D6" s="44"/>
      <c r="E6" s="44"/>
      <c r="F6" s="44"/>
      <c r="G6" s="44"/>
      <c r="H6" s="44"/>
    </row>
    <row r="7" spans="2:10" x14ac:dyDescent="0.25">
      <c r="B7" s="21" t="s">
        <v>54</v>
      </c>
      <c r="C7" s="19" t="s">
        <v>3</v>
      </c>
      <c r="D7" s="7">
        <v>2.42</v>
      </c>
      <c r="E7" s="8" t="s">
        <v>34</v>
      </c>
      <c r="F7" s="9">
        <v>2000</v>
      </c>
      <c r="G7" s="23">
        <f>IF(ISERROR(D7/F7),0,D7/F7)</f>
        <v>1.2099999999999999E-3</v>
      </c>
      <c r="H7" s="8" t="s">
        <v>34</v>
      </c>
      <c r="I7" s="3" t="str">
        <f>+IF(D7="","Toote hind sisestamata","")</f>
        <v/>
      </c>
      <c r="J7" s="3" t="str">
        <f>+IF(F7="","Toote maksimaalne doseering sisestamata","")</f>
        <v/>
      </c>
    </row>
    <row r="8" spans="2:10" x14ac:dyDescent="0.25">
      <c r="B8" s="21" t="s">
        <v>55</v>
      </c>
      <c r="C8" s="20" t="s">
        <v>4</v>
      </c>
      <c r="D8" s="7">
        <v>2.97</v>
      </c>
      <c r="E8" s="8" t="s">
        <v>34</v>
      </c>
      <c r="F8" s="9">
        <v>400</v>
      </c>
      <c r="G8" s="23">
        <f t="shared" ref="G8:G11" si="0">IF(ISERROR(D8/F8),0,D8/F8)</f>
        <v>7.4250000000000002E-3</v>
      </c>
      <c r="H8" s="8" t="s">
        <v>34</v>
      </c>
      <c r="I8" s="3" t="str">
        <f t="shared" ref="I8:I16" si="1">+IF(D8="","Toote hind sisestamata","")</f>
        <v/>
      </c>
      <c r="J8" s="3" t="str">
        <f t="shared" ref="J8:J13" si="2">+IF(F8="","Toote maksimaalne doseering sisestamata","")</f>
        <v/>
      </c>
    </row>
    <row r="9" spans="2:10" x14ac:dyDescent="0.25">
      <c r="B9" s="21" t="s">
        <v>56</v>
      </c>
      <c r="C9" s="20" t="s">
        <v>5</v>
      </c>
      <c r="D9" s="7">
        <v>2.42</v>
      </c>
      <c r="E9" s="8" t="s">
        <v>34</v>
      </c>
      <c r="F9" s="9">
        <v>2000</v>
      </c>
      <c r="G9" s="23">
        <f t="shared" si="0"/>
        <v>1.2099999999999999E-3</v>
      </c>
      <c r="H9" s="8" t="s">
        <v>34</v>
      </c>
      <c r="I9" s="3" t="str">
        <f t="shared" si="1"/>
        <v/>
      </c>
      <c r="J9" s="3" t="str">
        <f t="shared" si="2"/>
        <v/>
      </c>
    </row>
    <row r="10" spans="2:10" x14ac:dyDescent="0.25">
      <c r="B10" s="21" t="s">
        <v>57</v>
      </c>
      <c r="C10" s="20" t="s">
        <v>6</v>
      </c>
      <c r="D10" s="7">
        <v>2.86</v>
      </c>
      <c r="E10" s="8" t="s">
        <v>34</v>
      </c>
      <c r="F10" s="9">
        <v>2000</v>
      </c>
      <c r="G10" s="23">
        <f t="shared" si="0"/>
        <v>1.4299999999999998E-3</v>
      </c>
      <c r="H10" s="8" t="s">
        <v>34</v>
      </c>
      <c r="I10" s="3" t="str">
        <f t="shared" si="1"/>
        <v/>
      </c>
      <c r="J10" s="3" t="str">
        <f t="shared" si="2"/>
        <v/>
      </c>
    </row>
    <row r="11" spans="2:10" x14ac:dyDescent="0.25">
      <c r="B11" s="21" t="s">
        <v>58</v>
      </c>
      <c r="C11" s="20" t="s">
        <v>43</v>
      </c>
      <c r="D11" s="7">
        <v>3.96</v>
      </c>
      <c r="E11" s="8" t="s">
        <v>34</v>
      </c>
      <c r="F11" s="9">
        <v>2000</v>
      </c>
      <c r="G11" s="23">
        <f t="shared" si="0"/>
        <v>1.98E-3</v>
      </c>
      <c r="H11" s="8" t="s">
        <v>34</v>
      </c>
      <c r="I11" s="3" t="str">
        <f t="shared" si="1"/>
        <v/>
      </c>
      <c r="J11" s="3" t="str">
        <f t="shared" si="2"/>
        <v/>
      </c>
    </row>
    <row r="12" spans="2:10" x14ac:dyDescent="0.25">
      <c r="B12" s="21" t="s">
        <v>59</v>
      </c>
      <c r="C12" s="20" t="s">
        <v>7</v>
      </c>
      <c r="D12" s="7">
        <v>2.42</v>
      </c>
      <c r="E12" s="8" t="s">
        <v>34</v>
      </c>
      <c r="F12" s="9">
        <v>2000</v>
      </c>
      <c r="G12" s="23">
        <f>IF(ISERROR(D12/F12),0,D12/F12)</f>
        <v>1.2099999999999999E-3</v>
      </c>
      <c r="H12" s="8" t="s">
        <v>34</v>
      </c>
      <c r="I12" s="3" t="str">
        <f t="shared" si="1"/>
        <v/>
      </c>
      <c r="J12" s="3" t="str">
        <f t="shared" si="2"/>
        <v/>
      </c>
    </row>
    <row r="13" spans="2:10" x14ac:dyDescent="0.25">
      <c r="B13" s="21" t="s">
        <v>60</v>
      </c>
      <c r="C13" s="20" t="s">
        <v>40</v>
      </c>
      <c r="D13" s="7">
        <v>3.9340000000000002</v>
      </c>
      <c r="E13" s="8" t="s">
        <v>34</v>
      </c>
      <c r="F13" s="9">
        <v>100</v>
      </c>
      <c r="G13" s="23">
        <f>IF(ISERROR(D13/F13),0,D13/F13)</f>
        <v>3.934E-2</v>
      </c>
      <c r="H13" s="8" t="s">
        <v>34</v>
      </c>
      <c r="I13" s="3" t="str">
        <f t="shared" si="1"/>
        <v/>
      </c>
      <c r="J13" s="3" t="str">
        <f t="shared" si="2"/>
        <v/>
      </c>
    </row>
    <row r="14" spans="2:10" x14ac:dyDescent="0.25">
      <c r="B14" s="21" t="s">
        <v>61</v>
      </c>
      <c r="C14" s="20" t="s">
        <v>94</v>
      </c>
      <c r="D14" s="7">
        <v>4.5599999999999996</v>
      </c>
      <c r="E14" s="8" t="s">
        <v>34</v>
      </c>
      <c r="F14" s="45"/>
      <c r="G14" s="45"/>
      <c r="H14" s="45"/>
      <c r="I14" s="3" t="str">
        <f t="shared" si="1"/>
        <v/>
      </c>
      <c r="J14" s="3"/>
    </row>
    <row r="15" spans="2:10" x14ac:dyDescent="0.25">
      <c r="B15" s="21" t="s">
        <v>62</v>
      </c>
      <c r="C15" s="20" t="s">
        <v>8</v>
      </c>
      <c r="D15" s="7">
        <v>3.41</v>
      </c>
      <c r="E15" s="8" t="s">
        <v>34</v>
      </c>
      <c r="F15" s="9">
        <v>1000</v>
      </c>
      <c r="G15" s="23">
        <f>IF(ISERROR(D15/F15),0,D15/F15)</f>
        <v>3.4100000000000003E-3</v>
      </c>
      <c r="H15" s="8" t="s">
        <v>34</v>
      </c>
      <c r="I15" s="3" t="str">
        <f t="shared" si="1"/>
        <v/>
      </c>
      <c r="J15" s="3" t="str">
        <f>+IF(F15="","Toote maksimaalne doseering sisestamata","")</f>
        <v/>
      </c>
    </row>
    <row r="16" spans="2:10" x14ac:dyDescent="0.25">
      <c r="B16" s="21" t="s">
        <v>63</v>
      </c>
      <c r="C16" s="20" t="s">
        <v>9</v>
      </c>
      <c r="D16" s="7">
        <v>8.61</v>
      </c>
      <c r="E16" s="8" t="s">
        <v>34</v>
      </c>
      <c r="F16" s="9">
        <v>200</v>
      </c>
      <c r="G16" s="23">
        <f>IF(ISERROR(D16/F16),0,D16/F16)</f>
        <v>4.3049999999999998E-2</v>
      </c>
      <c r="H16" s="8" t="s">
        <v>34</v>
      </c>
      <c r="I16" s="3" t="str">
        <f t="shared" si="1"/>
        <v/>
      </c>
      <c r="J16" s="3" t="str">
        <f>+IF(F16="","Toote maksimaalne doseering sisestamata","")</f>
        <v/>
      </c>
    </row>
    <row r="17" spans="2:11" ht="15" customHeight="1" x14ac:dyDescent="0.25">
      <c r="B17" s="41" t="s">
        <v>10</v>
      </c>
      <c r="C17" s="42"/>
      <c r="D17" s="31">
        <f>SUM(G7:G13,D14,G15:G16)</f>
        <v>4.660264999999999</v>
      </c>
      <c r="E17" s="46"/>
      <c r="F17" s="47"/>
      <c r="G17" s="47"/>
      <c r="H17" s="47"/>
      <c r="I17" s="3"/>
      <c r="J17" s="3"/>
    </row>
    <row r="18" spans="2:11" x14ac:dyDescent="0.25">
      <c r="B18" s="22">
        <v>2</v>
      </c>
      <c r="C18" s="44" t="s">
        <v>11</v>
      </c>
      <c r="D18" s="44"/>
      <c r="E18" s="44"/>
      <c r="F18" s="44"/>
      <c r="G18" s="44"/>
      <c r="H18" s="44"/>
    </row>
    <row r="19" spans="2:11" x14ac:dyDescent="0.25">
      <c r="B19" s="21" t="s">
        <v>64</v>
      </c>
      <c r="C19" s="27" t="s">
        <v>41</v>
      </c>
      <c r="D19" s="28">
        <v>3.19</v>
      </c>
      <c r="E19" s="25" t="s">
        <v>86</v>
      </c>
      <c r="I19" s="3" t="str">
        <f>+IF(D19="","Toote hind sisestamata","")</f>
        <v/>
      </c>
      <c r="J19" s="3"/>
    </row>
    <row r="20" spans="2:11" x14ac:dyDescent="0.25">
      <c r="B20" s="21" t="s">
        <v>65</v>
      </c>
      <c r="C20" s="19" t="s">
        <v>13</v>
      </c>
      <c r="D20" s="7">
        <v>1.1459999999999999</v>
      </c>
      <c r="E20" s="8" t="s">
        <v>34</v>
      </c>
      <c r="I20" s="3" t="str">
        <f>+IF(D20="","Toote hind sisestamata","")</f>
        <v/>
      </c>
      <c r="J20" s="3"/>
    </row>
    <row r="21" spans="2:11" x14ac:dyDescent="0.25">
      <c r="B21" s="21" t="s">
        <v>66</v>
      </c>
      <c r="C21" s="20" t="s">
        <v>14</v>
      </c>
      <c r="D21" s="7">
        <v>1.1459999999999999</v>
      </c>
      <c r="E21" s="8" t="s">
        <v>34</v>
      </c>
      <c r="I21" s="3" t="str">
        <f>+IF(D21="","Toote hind sisestamata","")</f>
        <v/>
      </c>
      <c r="J21" s="3"/>
    </row>
    <row r="22" spans="2:11" x14ac:dyDescent="0.25">
      <c r="B22" s="21" t="s">
        <v>67</v>
      </c>
      <c r="C22" s="20" t="s">
        <v>33</v>
      </c>
      <c r="D22" s="7">
        <v>7.05</v>
      </c>
      <c r="E22" s="8" t="s">
        <v>34</v>
      </c>
      <c r="I22" s="3" t="str">
        <f>+IF(D22="","Toote hind sisestamata","")</f>
        <v/>
      </c>
      <c r="J22" s="3"/>
    </row>
    <row r="23" spans="2:11" ht="15" customHeight="1" x14ac:dyDescent="0.25">
      <c r="B23" s="41" t="s">
        <v>12</v>
      </c>
      <c r="C23" s="42"/>
      <c r="D23" s="36">
        <f>SUM(D19:D22)</f>
        <v>12.532</v>
      </c>
      <c r="E23" s="37"/>
      <c r="G23" s="35"/>
    </row>
    <row r="24" spans="2:11" x14ac:dyDescent="0.25">
      <c r="B24" s="22">
        <v>3</v>
      </c>
      <c r="C24" s="44" t="s">
        <v>96</v>
      </c>
      <c r="D24" s="44"/>
      <c r="E24" s="44"/>
      <c r="F24" s="44"/>
      <c r="G24" s="44"/>
      <c r="H24" s="44"/>
    </row>
    <row r="25" spans="2:11" ht="26.4" x14ac:dyDescent="0.25">
      <c r="B25" s="50"/>
      <c r="C25" s="51"/>
      <c r="D25" s="51"/>
      <c r="E25" s="52"/>
      <c r="F25" s="16" t="s">
        <v>23</v>
      </c>
      <c r="G25" s="34"/>
      <c r="H25" s="8" t="s">
        <v>32</v>
      </c>
    </row>
    <row r="26" spans="2:11" x14ac:dyDescent="0.25">
      <c r="B26" s="21" t="s">
        <v>68</v>
      </c>
      <c r="C26" s="19" t="s">
        <v>24</v>
      </c>
      <c r="D26" s="10"/>
      <c r="E26" s="11" t="s">
        <v>22</v>
      </c>
      <c r="F26" s="12">
        <v>0.96</v>
      </c>
      <c r="G26" s="11" t="s">
        <v>15</v>
      </c>
      <c r="H26" s="24">
        <v>150</v>
      </c>
      <c r="I26" s="3" t="str">
        <f>+IF(F26="","Paki hind sisestamata","")</f>
        <v/>
      </c>
      <c r="J26" s="3" t="str">
        <f>+IF(H26="","Lehtede arv pakis sisestamata","")</f>
        <v/>
      </c>
      <c r="K26" s="3"/>
    </row>
    <row r="27" spans="2:11" x14ac:dyDescent="0.25">
      <c r="B27" s="21" t="s">
        <v>69</v>
      </c>
      <c r="C27" s="19" t="s">
        <v>25</v>
      </c>
      <c r="D27" s="10">
        <f t="shared" ref="D27:D36" si="3">IF(F27,F27/H27,0)</f>
        <v>5.6499999999999996E-3</v>
      </c>
      <c r="E27" s="11" t="s">
        <v>22</v>
      </c>
      <c r="F27" s="12">
        <v>1.1299999999999999</v>
      </c>
      <c r="G27" s="11" t="s">
        <v>15</v>
      </c>
      <c r="H27" s="24">
        <v>200</v>
      </c>
      <c r="I27" s="3" t="str">
        <f>+IF(F27="","Paki hind sisestamata","")</f>
        <v/>
      </c>
      <c r="J27" s="3" t="str">
        <f>+IF(H27="","Lehtede arv pakis sisestamata","")</f>
        <v/>
      </c>
      <c r="K27" s="3"/>
    </row>
    <row r="28" spans="2:11" x14ac:dyDescent="0.25">
      <c r="B28" s="21" t="s">
        <v>70</v>
      </c>
      <c r="C28" s="20" t="s">
        <v>26</v>
      </c>
      <c r="D28" s="10">
        <f t="shared" si="3"/>
        <v>2.4833333333333332E-2</v>
      </c>
      <c r="E28" s="11" t="s">
        <v>31</v>
      </c>
      <c r="F28" s="12">
        <v>1.49</v>
      </c>
      <c r="G28" s="11" t="s">
        <v>16</v>
      </c>
      <c r="H28" s="24">
        <v>60</v>
      </c>
      <c r="I28" s="3" t="str">
        <f t="shared" ref="I28:I36" si="4">+IF(F28="","Rulli hind sisestamata","")</f>
        <v/>
      </c>
      <c r="J28" s="3" t="str">
        <f>+IF(H28="","Meetrite arv rullis sisestamata","")</f>
        <v/>
      </c>
      <c r="K28" s="3"/>
    </row>
    <row r="29" spans="2:11" x14ac:dyDescent="0.25">
      <c r="B29" s="21" t="s">
        <v>71</v>
      </c>
      <c r="C29" s="20" t="s">
        <v>27</v>
      </c>
      <c r="D29" s="10">
        <f t="shared" si="3"/>
        <v>2.4833333333333332E-2</v>
      </c>
      <c r="E29" s="11" t="s">
        <v>31</v>
      </c>
      <c r="F29" s="12">
        <v>1.49</v>
      </c>
      <c r="G29" s="11" t="s">
        <v>16</v>
      </c>
      <c r="H29" s="24">
        <v>60</v>
      </c>
      <c r="I29" s="3" t="str">
        <f t="shared" si="4"/>
        <v/>
      </c>
      <c r="J29" s="3" t="str">
        <f>+IF(H29="","Meetrite arv rullis sisestamata","")</f>
        <v/>
      </c>
      <c r="K29" s="3"/>
    </row>
    <row r="30" spans="2:11" x14ac:dyDescent="0.25">
      <c r="B30" s="21" t="s">
        <v>72</v>
      </c>
      <c r="C30" s="20" t="s">
        <v>28</v>
      </c>
      <c r="D30" s="10">
        <f t="shared" si="3"/>
        <v>7.9528718703976448E-3</v>
      </c>
      <c r="E30" s="11" t="s">
        <v>31</v>
      </c>
      <c r="F30" s="12">
        <v>1.35</v>
      </c>
      <c r="G30" s="11" t="s">
        <v>16</v>
      </c>
      <c r="H30" s="24">
        <v>169.75</v>
      </c>
      <c r="I30" s="3" t="str">
        <f t="shared" si="4"/>
        <v/>
      </c>
      <c r="J30" s="3" t="str">
        <f>+IF(H30="","Meetrite arv rullis sisestamata","")</f>
        <v/>
      </c>
      <c r="K30" s="3"/>
    </row>
    <row r="31" spans="2:11" x14ac:dyDescent="0.25">
      <c r="B31" s="21" t="s">
        <v>73</v>
      </c>
      <c r="C31" s="20" t="s">
        <v>37</v>
      </c>
      <c r="D31" s="10">
        <f t="shared" si="3"/>
        <v>1.2424242424242423E-2</v>
      </c>
      <c r="E31" s="11" t="s">
        <v>31</v>
      </c>
      <c r="F31" s="12">
        <v>0.41</v>
      </c>
      <c r="G31" s="11" t="s">
        <v>16</v>
      </c>
      <c r="H31" s="24">
        <v>33</v>
      </c>
      <c r="I31" s="3" t="str">
        <f t="shared" si="4"/>
        <v/>
      </c>
      <c r="J31" s="3" t="str">
        <f>+IF(H31="","Meetrite arv rullis sisestamata","")</f>
        <v/>
      </c>
      <c r="K31" s="3"/>
    </row>
    <row r="32" spans="2:11" x14ac:dyDescent="0.25">
      <c r="B32" s="21" t="s">
        <v>74</v>
      </c>
      <c r="C32" s="20" t="s">
        <v>29</v>
      </c>
      <c r="D32" s="10">
        <f t="shared" si="3"/>
        <v>1.9E-2</v>
      </c>
      <c r="E32" s="11" t="s">
        <v>35</v>
      </c>
      <c r="F32" s="12">
        <v>0.95</v>
      </c>
      <c r="G32" s="11" t="s">
        <v>16</v>
      </c>
      <c r="H32" s="24">
        <v>50</v>
      </c>
      <c r="I32" s="3" t="str">
        <f t="shared" si="4"/>
        <v/>
      </c>
      <c r="J32" s="3" t="str">
        <f>+IF(H32="","Tüki arv rullis sisestamata","")</f>
        <v/>
      </c>
      <c r="K32" s="3"/>
    </row>
    <row r="33" spans="2:11" x14ac:dyDescent="0.25">
      <c r="B33" s="21" t="s">
        <v>75</v>
      </c>
      <c r="C33" s="20" t="s">
        <v>30</v>
      </c>
      <c r="D33" s="10">
        <f t="shared" si="3"/>
        <v>3.7999999999999999E-2</v>
      </c>
      <c r="E33" s="11" t="s">
        <v>35</v>
      </c>
      <c r="F33" s="40">
        <v>1.9</v>
      </c>
      <c r="G33" s="11" t="s">
        <v>16</v>
      </c>
      <c r="H33" s="24">
        <v>50</v>
      </c>
      <c r="I33" s="3" t="str">
        <f t="shared" si="4"/>
        <v/>
      </c>
      <c r="J33" s="3" t="str">
        <f>+IF(H33="","Tüki arv rullis sisestamata","")</f>
        <v/>
      </c>
      <c r="K33" s="3"/>
    </row>
    <row r="34" spans="2:11" x14ac:dyDescent="0.25">
      <c r="B34" s="21" t="s">
        <v>76</v>
      </c>
      <c r="C34" s="20" t="s">
        <v>38</v>
      </c>
      <c r="D34" s="10">
        <f>IF(F34,F34/H34,0)</f>
        <v>7.5499999999999998E-2</v>
      </c>
      <c r="E34" s="11" t="s">
        <v>35</v>
      </c>
      <c r="F34" s="12">
        <v>1.51</v>
      </c>
      <c r="G34" s="11" t="s">
        <v>16</v>
      </c>
      <c r="H34" s="24">
        <v>20</v>
      </c>
      <c r="I34" s="3" t="str">
        <f t="shared" si="4"/>
        <v/>
      </c>
      <c r="J34" s="3" t="str">
        <f>+IF(H34="","Tüki arv rullis sisestamata","")</f>
        <v/>
      </c>
      <c r="K34" s="3"/>
    </row>
    <row r="35" spans="2:11" x14ac:dyDescent="0.25">
      <c r="B35" s="21" t="s">
        <v>77</v>
      </c>
      <c r="C35" s="20" t="s">
        <v>44</v>
      </c>
      <c r="D35" s="10">
        <f>IF(F35,F35/H35,0)</f>
        <v>0.13700000000000001</v>
      </c>
      <c r="E35" s="11" t="s">
        <v>35</v>
      </c>
      <c r="F35" s="12">
        <v>1.37</v>
      </c>
      <c r="G35" s="11" t="s">
        <v>16</v>
      </c>
      <c r="H35" s="24">
        <v>10</v>
      </c>
      <c r="I35" s="3" t="str">
        <f t="shared" si="4"/>
        <v/>
      </c>
      <c r="J35" s="3" t="str">
        <f>+IF(H35="","Tüki arv rullis sisestamata","")</f>
        <v/>
      </c>
      <c r="K35" s="3"/>
    </row>
    <row r="36" spans="2:11" x14ac:dyDescent="0.25">
      <c r="B36" s="21" t="s">
        <v>78</v>
      </c>
      <c r="C36" s="20" t="s">
        <v>42</v>
      </c>
      <c r="D36" s="10">
        <f t="shared" si="3"/>
        <v>0.23099999999999998</v>
      </c>
      <c r="E36" s="11" t="s">
        <v>31</v>
      </c>
      <c r="F36" s="12">
        <v>13.86</v>
      </c>
      <c r="G36" s="11" t="s">
        <v>16</v>
      </c>
      <c r="H36" s="24">
        <v>60</v>
      </c>
      <c r="I36" s="3" t="str">
        <f t="shared" si="4"/>
        <v/>
      </c>
      <c r="J36" s="3" t="str">
        <f>+IF(H36="","Meetrite arv rullis sisestamata","")</f>
        <v/>
      </c>
      <c r="K36" s="3"/>
    </row>
    <row r="37" spans="2:11" ht="15" customHeight="1" x14ac:dyDescent="0.25">
      <c r="B37" s="41" t="s">
        <v>89</v>
      </c>
      <c r="C37" s="42"/>
      <c r="D37" s="31">
        <f>SUM(D26:D36)</f>
        <v>0.57619378096130669</v>
      </c>
      <c r="E37" s="48"/>
      <c r="F37" s="49"/>
      <c r="G37" s="49"/>
      <c r="H37" s="49"/>
    </row>
    <row r="38" spans="2:11" x14ac:dyDescent="0.25">
      <c r="B38" s="22">
        <v>4</v>
      </c>
      <c r="C38" s="44" t="s">
        <v>18</v>
      </c>
      <c r="D38" s="44"/>
      <c r="E38" s="44"/>
      <c r="F38" s="44"/>
      <c r="G38" s="44"/>
      <c r="H38" s="44"/>
    </row>
    <row r="39" spans="2:11" x14ac:dyDescent="0.25">
      <c r="B39" s="21" t="s">
        <v>79</v>
      </c>
      <c r="C39" s="29" t="s">
        <v>19</v>
      </c>
      <c r="D39" s="28">
        <v>0.43</v>
      </c>
      <c r="E39" s="11" t="s">
        <v>35</v>
      </c>
      <c r="I39" s="3" t="str">
        <f t="shared" ref="I39:I47" si="5">+IF(D39="","Toote hind sisestamata","")</f>
        <v/>
      </c>
      <c r="J39" s="3"/>
    </row>
    <row r="40" spans="2:11" x14ac:dyDescent="0.25">
      <c r="B40" s="21" t="s">
        <v>80</v>
      </c>
      <c r="C40" s="20" t="s">
        <v>20</v>
      </c>
      <c r="D40" s="7">
        <v>1.26</v>
      </c>
      <c r="E40" s="11" t="s">
        <v>35</v>
      </c>
      <c r="I40" s="3"/>
      <c r="J40" s="3"/>
    </row>
    <row r="41" spans="2:11" ht="15" customHeight="1" x14ac:dyDescent="0.25">
      <c r="B41" s="41" t="s">
        <v>17</v>
      </c>
      <c r="C41" s="42"/>
      <c r="D41" s="32">
        <f>SUM(D39:D40)</f>
        <v>1.69</v>
      </c>
      <c r="E41" s="4"/>
      <c r="I41" s="3"/>
      <c r="J41" s="3"/>
    </row>
    <row r="42" spans="2:11" x14ac:dyDescent="0.25">
      <c r="B42" s="22">
        <v>5</v>
      </c>
      <c r="C42" s="44" t="s">
        <v>91</v>
      </c>
      <c r="D42" s="44"/>
      <c r="E42" s="44"/>
      <c r="F42" s="44"/>
      <c r="G42" s="44"/>
      <c r="H42" s="44"/>
      <c r="I42" s="3"/>
      <c r="J42" s="3"/>
    </row>
    <row r="43" spans="2:11" x14ac:dyDescent="0.25">
      <c r="B43" s="21" t="s">
        <v>81</v>
      </c>
      <c r="C43" s="29" t="s">
        <v>45</v>
      </c>
      <c r="D43" s="28">
        <v>0.12039999999999999</v>
      </c>
      <c r="E43" s="26" t="s">
        <v>35</v>
      </c>
      <c r="I43" s="3"/>
      <c r="J43" s="3"/>
    </row>
    <row r="44" spans="2:11" x14ac:dyDescent="0.25">
      <c r="B44" s="21" t="s">
        <v>82</v>
      </c>
      <c r="C44" s="20" t="s">
        <v>46</v>
      </c>
      <c r="D44" s="7">
        <v>1.9430000000000001</v>
      </c>
      <c r="E44" s="11" t="s">
        <v>35</v>
      </c>
      <c r="I44" s="3"/>
      <c r="J44" s="3"/>
    </row>
    <row r="45" spans="2:11" x14ac:dyDescent="0.25">
      <c r="B45" s="21" t="s">
        <v>83</v>
      </c>
      <c r="C45" s="20" t="s">
        <v>47</v>
      </c>
      <c r="D45" s="7">
        <v>0.1188</v>
      </c>
      <c r="E45" s="11" t="s">
        <v>35</v>
      </c>
      <c r="I45" s="3"/>
      <c r="J45" s="3"/>
    </row>
    <row r="46" spans="2:11" x14ac:dyDescent="0.25">
      <c r="B46" s="21" t="s">
        <v>84</v>
      </c>
      <c r="C46" s="20" t="s">
        <v>49</v>
      </c>
      <c r="D46" s="7">
        <v>33.049999999999997</v>
      </c>
      <c r="E46" s="11" t="s">
        <v>35</v>
      </c>
      <c r="I46" s="3"/>
      <c r="J46" s="3"/>
    </row>
    <row r="47" spans="2:11" x14ac:dyDescent="0.25">
      <c r="B47" s="21" t="s">
        <v>85</v>
      </c>
      <c r="C47" s="20" t="s">
        <v>48</v>
      </c>
      <c r="D47" s="7">
        <v>15.95</v>
      </c>
      <c r="E47" s="11" t="s">
        <v>35</v>
      </c>
      <c r="I47" s="3" t="str">
        <f t="shared" si="5"/>
        <v/>
      </c>
      <c r="J47" s="3"/>
    </row>
    <row r="48" spans="2:11" ht="15" customHeight="1" x14ac:dyDescent="0.25">
      <c r="B48" s="41" t="s">
        <v>92</v>
      </c>
      <c r="C48" s="42"/>
      <c r="D48" s="31">
        <f>SUM(D43:D47)</f>
        <v>51.182199999999995</v>
      </c>
    </row>
    <row r="49" spans="2:9" x14ac:dyDescent="0.25">
      <c r="C49" s="30" t="s">
        <v>21</v>
      </c>
      <c r="D49" s="13">
        <v>25</v>
      </c>
      <c r="E49" s="11" t="s">
        <v>36</v>
      </c>
      <c r="F49" s="38" t="s">
        <v>93</v>
      </c>
      <c r="I49" s="3" t="str">
        <f>+IF(D49="","Allahindlusprotsent sisestamata","")</f>
        <v/>
      </c>
    </row>
    <row r="50" spans="2:9" x14ac:dyDescent="0.25">
      <c r="C50" s="30" t="s">
        <v>87</v>
      </c>
      <c r="D50" s="33">
        <f>D17+D23+D37+D41+D48</f>
        <v>70.640658780961303</v>
      </c>
      <c r="E50" s="38" t="s">
        <v>88</v>
      </c>
    </row>
    <row r="51" spans="2:9" x14ac:dyDescent="0.25">
      <c r="D51" s="4"/>
    </row>
    <row r="52" spans="2:9" ht="13.5" customHeight="1" x14ac:dyDescent="0.25">
      <c r="B52" s="15" t="s">
        <v>95</v>
      </c>
      <c r="C52" s="39"/>
      <c r="D52" s="39"/>
      <c r="E52" s="5"/>
    </row>
    <row r="53" spans="2:9" x14ac:dyDescent="0.25">
      <c r="C53" s="6"/>
      <c r="D53" s="6"/>
      <c r="E53" s="5"/>
    </row>
  </sheetData>
  <mergeCells count="15">
    <mergeCell ref="B41:C41"/>
    <mergeCell ref="B48:C48"/>
    <mergeCell ref="G5:H5"/>
    <mergeCell ref="C6:H6"/>
    <mergeCell ref="C18:H18"/>
    <mergeCell ref="C24:H24"/>
    <mergeCell ref="C38:H38"/>
    <mergeCell ref="C42:H42"/>
    <mergeCell ref="F14:H14"/>
    <mergeCell ref="E17:H17"/>
    <mergeCell ref="E37:H37"/>
    <mergeCell ref="B25:E25"/>
    <mergeCell ref="B17:C17"/>
    <mergeCell ref="B23:C23"/>
    <mergeCell ref="B37:C37"/>
  </mergeCells>
  <phoneticPr fontId="11" type="noConversion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0"/>
  <sheetViews>
    <sheetView topLeftCell="A4" workbookViewId="0">
      <selection activeCell="A17" sqref="A17"/>
    </sheetView>
  </sheetViews>
  <sheetFormatPr defaultRowHeight="14.4" x14ac:dyDescent="0.3"/>
  <cols>
    <col min="1" max="1" width="54" customWidth="1"/>
  </cols>
  <sheetData>
    <row r="1" spans="1:1" x14ac:dyDescent="0.3">
      <c r="A1" s="1">
        <v>1</v>
      </c>
    </row>
    <row r="2" spans="1:1" x14ac:dyDescent="0.3">
      <c r="A2" s="1">
        <v>2</v>
      </c>
    </row>
    <row r="3" spans="1:1" x14ac:dyDescent="0.3">
      <c r="A3" s="1">
        <v>3</v>
      </c>
    </row>
    <row r="4" spans="1:1" x14ac:dyDescent="0.3">
      <c r="A4" s="1">
        <v>4</v>
      </c>
    </row>
    <row r="5" spans="1:1" x14ac:dyDescent="0.3">
      <c r="A5" s="1">
        <v>5</v>
      </c>
    </row>
    <row r="6" spans="1:1" x14ac:dyDescent="0.3">
      <c r="A6" s="1">
        <v>6</v>
      </c>
    </row>
    <row r="7" spans="1:1" x14ac:dyDescent="0.3">
      <c r="A7" s="1">
        <v>7</v>
      </c>
    </row>
    <row r="8" spans="1:1" x14ac:dyDescent="0.3">
      <c r="A8" s="1"/>
    </row>
    <row r="9" spans="1:1" x14ac:dyDescent="0.3">
      <c r="A9" s="1"/>
    </row>
    <row r="10" spans="1:1" x14ac:dyDescent="0.3">
      <c r="A10" s="1"/>
    </row>
    <row r="11" spans="1:1" x14ac:dyDescent="0.3">
      <c r="A11" s="1"/>
    </row>
    <row r="12" spans="1:1" x14ac:dyDescent="0.3">
      <c r="A12" s="1"/>
    </row>
    <row r="13" spans="1:1" x14ac:dyDescent="0.3">
      <c r="A13" s="1"/>
    </row>
    <row r="14" spans="1:1" x14ac:dyDescent="0.3">
      <c r="A14" s="1"/>
    </row>
    <row r="15" spans="1:1" x14ac:dyDescent="0.3">
      <c r="A15" s="1"/>
    </row>
    <row r="16" spans="1:1" x14ac:dyDescent="0.3">
      <c r="A16" s="1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Pakkumuse maksumuse vorm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Tiina Tummeltau-Eismann</cp:lastModifiedBy>
  <cp:lastPrinted>2025-05-27T08:36:19Z</cp:lastPrinted>
  <dcterms:created xsi:type="dcterms:W3CDTF">2012-10-10T17:19:13Z</dcterms:created>
  <dcterms:modified xsi:type="dcterms:W3CDTF">2025-11-26T06:41:55Z</dcterms:modified>
</cp:coreProperties>
</file>